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ilizador/Documents/IST_OffshoreWindEnergy/"/>
    </mc:Choice>
  </mc:AlternateContent>
  <xr:revisionPtr revIDLastSave="0" documentId="13_ncr:1_{A3FC8C81-14F8-2D4F-BAFB-94E6CDD2CFAD}" xr6:coauthVersionLast="36" xr6:coauthVersionMax="36" xr10:uidLastSave="{00000000-0000-0000-0000-000000000000}"/>
  <bookViews>
    <workbookView xWindow="1140" yWindow="1140" windowWidth="27640" windowHeight="16180" xr2:uid="{117FD11C-49F9-C042-8FB9-AA9B0893C8D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6" i="1" l="1"/>
  <c r="D76" i="1" s="1"/>
  <c r="D75" i="1"/>
  <c r="D74" i="1"/>
  <c r="E74" i="1" s="1"/>
  <c r="M67" i="1"/>
  <c r="A23" i="1"/>
  <c r="A21" i="1"/>
  <c r="A22" i="1" s="1"/>
  <c r="G10" i="1"/>
  <c r="H10" i="1" s="1"/>
  <c r="P8" i="1"/>
  <c r="D8" i="1"/>
  <c r="C20" i="1" s="1"/>
  <c r="G4" i="1"/>
  <c r="B20" i="1" l="1"/>
  <c r="B22" i="1"/>
  <c r="B75" i="1"/>
  <c r="C75" i="1" s="1"/>
  <c r="B76" i="1"/>
  <c r="C76" i="1" s="1"/>
  <c r="E76" i="1" s="1"/>
  <c r="C22" i="1"/>
  <c r="B23" i="1"/>
  <c r="B21" i="1"/>
  <c r="C23" i="1"/>
  <c r="B74" i="1"/>
  <c r="C21" i="1"/>
  <c r="A24" i="1"/>
  <c r="A77" i="1"/>
  <c r="C24" i="1" l="1"/>
  <c r="B24" i="1"/>
  <c r="A25" i="1"/>
  <c r="E75" i="1"/>
  <c r="A78" i="1"/>
  <c r="B77" i="1"/>
  <c r="C77" i="1" s="1"/>
  <c r="D77" i="1"/>
  <c r="A79" i="1" l="1"/>
  <c r="B78" i="1"/>
  <c r="C78" i="1" s="1"/>
  <c r="D78" i="1"/>
  <c r="E77" i="1"/>
  <c r="A26" i="1"/>
  <c r="C25" i="1"/>
  <c r="B25" i="1"/>
  <c r="B26" i="1" l="1"/>
  <c r="C26" i="1"/>
  <c r="A27" i="1"/>
  <c r="E78" i="1"/>
  <c r="B79" i="1"/>
  <c r="C79" i="1" s="1"/>
  <c r="A80" i="1"/>
  <c r="D79" i="1"/>
  <c r="D80" i="1" l="1"/>
  <c r="B80" i="1"/>
  <c r="C80" i="1" s="1"/>
  <c r="A81" i="1"/>
  <c r="B27" i="1"/>
  <c r="A28" i="1"/>
  <c r="C27" i="1"/>
  <c r="E79" i="1"/>
  <c r="C28" i="1" l="1"/>
  <c r="A29" i="1"/>
  <c r="B28" i="1"/>
  <c r="B81" i="1"/>
  <c r="C81" i="1" s="1"/>
  <c r="D81" i="1"/>
  <c r="A82" i="1"/>
  <c r="E80" i="1"/>
  <c r="A83" i="1" l="1"/>
  <c r="B82" i="1"/>
  <c r="C82" i="1" s="1"/>
  <c r="D82" i="1"/>
  <c r="A30" i="1"/>
  <c r="C29" i="1"/>
  <c r="B29" i="1"/>
  <c r="E81" i="1"/>
  <c r="E82" i="1" l="1"/>
  <c r="A84" i="1"/>
  <c r="D83" i="1"/>
  <c r="B83" i="1"/>
  <c r="C83" i="1" s="1"/>
  <c r="E83" i="1" s="1"/>
  <c r="A31" i="1"/>
  <c r="C30" i="1"/>
  <c r="B30" i="1"/>
  <c r="D84" i="1" l="1"/>
  <c r="B84" i="1"/>
  <c r="C84" i="1" s="1"/>
  <c r="A85" i="1"/>
  <c r="B31" i="1"/>
  <c r="C31" i="1"/>
  <c r="A32" i="1"/>
  <c r="D85" i="1" l="1"/>
  <c r="B85" i="1"/>
  <c r="C85" i="1" s="1"/>
  <c r="E85" i="1" s="1"/>
  <c r="A86" i="1"/>
  <c r="C32" i="1"/>
  <c r="A33" i="1"/>
  <c r="B32" i="1"/>
  <c r="E84" i="1"/>
  <c r="A34" i="1" l="1"/>
  <c r="B33" i="1"/>
  <c r="C33" i="1"/>
  <c r="A87" i="1"/>
  <c r="B86" i="1"/>
  <c r="C86" i="1" s="1"/>
  <c r="D86" i="1"/>
  <c r="E86" i="1" l="1"/>
  <c r="A35" i="1"/>
  <c r="C34" i="1"/>
  <c r="B34" i="1"/>
  <c r="D87" i="1"/>
  <c r="B87" i="1"/>
  <c r="C87" i="1" s="1"/>
  <c r="E87" i="1" s="1"/>
  <c r="A88" i="1"/>
  <c r="D88" i="1" l="1"/>
  <c r="A89" i="1"/>
  <c r="B88" i="1"/>
  <c r="C88" i="1" s="1"/>
  <c r="B35" i="1"/>
  <c r="A36" i="1"/>
  <c r="C35" i="1"/>
  <c r="D89" i="1" l="1"/>
  <c r="B89" i="1"/>
  <c r="C89" i="1" s="1"/>
  <c r="E89" i="1" s="1"/>
  <c r="A90" i="1"/>
  <c r="C36" i="1"/>
  <c r="A37" i="1"/>
  <c r="B36" i="1"/>
  <c r="E88" i="1"/>
  <c r="A91" i="1" l="1"/>
  <c r="B90" i="1"/>
  <c r="C90" i="1" s="1"/>
  <c r="E90" i="1" s="1"/>
  <c r="D90" i="1"/>
  <c r="A38" i="1"/>
  <c r="C37" i="1"/>
  <c r="B37" i="1"/>
  <c r="A92" i="1" l="1"/>
  <c r="D91" i="1"/>
  <c r="B91" i="1"/>
  <c r="C91" i="1" s="1"/>
  <c r="E91" i="1" s="1"/>
  <c r="C38" i="1"/>
  <c r="B38" i="1"/>
  <c r="A39" i="1"/>
  <c r="B39" i="1" l="1"/>
  <c r="A40" i="1"/>
  <c r="C39" i="1"/>
  <c r="D92" i="1"/>
  <c r="A93" i="1"/>
  <c r="B92" i="1"/>
  <c r="C92" i="1" s="1"/>
  <c r="E92" i="1" s="1"/>
  <c r="C40" i="1" l="1"/>
  <c r="B40" i="1"/>
  <c r="A41" i="1"/>
  <c r="A94" i="1"/>
  <c r="D93" i="1"/>
  <c r="B93" i="1"/>
  <c r="C93" i="1" s="1"/>
  <c r="E93" i="1" s="1"/>
  <c r="A42" i="1" l="1"/>
  <c r="C41" i="1"/>
  <c r="B41" i="1"/>
  <c r="A95" i="1"/>
  <c r="B94" i="1"/>
  <c r="C94" i="1" s="1"/>
  <c r="D94" i="1"/>
  <c r="E94" i="1" l="1"/>
  <c r="B42" i="1"/>
  <c r="A43" i="1"/>
  <c r="C42" i="1"/>
  <c r="B95" i="1"/>
  <c r="C95" i="1" s="1"/>
  <c r="A96" i="1"/>
  <c r="D95" i="1"/>
  <c r="B43" i="1" l="1"/>
  <c r="A44" i="1"/>
  <c r="C43" i="1"/>
  <c r="D96" i="1"/>
  <c r="B96" i="1"/>
  <c r="C96" i="1" s="1"/>
  <c r="E96" i="1" s="1"/>
  <c r="A97" i="1"/>
  <c r="E95" i="1"/>
  <c r="B97" i="1" l="1"/>
  <c r="C97" i="1" s="1"/>
  <c r="A98" i="1"/>
  <c r="D97" i="1"/>
  <c r="C44" i="1"/>
  <c r="A45" i="1"/>
  <c r="B44" i="1"/>
  <c r="A99" i="1" l="1"/>
  <c r="B98" i="1"/>
  <c r="C98" i="1" s="1"/>
  <c r="E98" i="1" s="1"/>
  <c r="D98" i="1"/>
  <c r="A46" i="1"/>
  <c r="C45" i="1"/>
  <c r="B45" i="1"/>
  <c r="E97" i="1"/>
  <c r="B99" i="1" l="1"/>
  <c r="C99" i="1" s="1"/>
  <c r="A100" i="1"/>
  <c r="D99" i="1"/>
  <c r="A47" i="1"/>
  <c r="C46" i="1"/>
  <c r="B46" i="1"/>
  <c r="D100" i="1" l="1"/>
  <c r="B100" i="1"/>
  <c r="C100" i="1" s="1"/>
  <c r="E100" i="1" s="1"/>
  <c r="A101" i="1"/>
  <c r="E99" i="1"/>
  <c r="B47" i="1"/>
  <c r="C47" i="1"/>
  <c r="A48" i="1"/>
  <c r="C48" i="1" l="1"/>
  <c r="A49" i="1"/>
  <c r="B48" i="1"/>
  <c r="D101" i="1"/>
  <c r="B101" i="1"/>
  <c r="C101" i="1" s="1"/>
  <c r="E101" i="1" s="1"/>
  <c r="A102" i="1"/>
  <c r="A103" i="1" l="1"/>
  <c r="B102" i="1"/>
  <c r="C102" i="1" s="1"/>
  <c r="E102" i="1" s="1"/>
  <c r="D102" i="1"/>
  <c r="A50" i="1"/>
  <c r="B49" i="1"/>
  <c r="C49" i="1"/>
  <c r="D103" i="1" l="1"/>
  <c r="A104" i="1"/>
  <c r="B103" i="1"/>
  <c r="C103" i="1" s="1"/>
  <c r="E103" i="1" s="1"/>
  <c r="A51" i="1"/>
  <c r="B50" i="1"/>
  <c r="C50" i="1"/>
  <c r="D104" i="1" l="1"/>
  <c r="B104" i="1"/>
  <c r="C104" i="1" s="1"/>
  <c r="E104" i="1" s="1"/>
  <c r="A105" i="1"/>
  <c r="B51" i="1"/>
  <c r="A52" i="1"/>
  <c r="C51" i="1"/>
  <c r="C52" i="1" l="1"/>
  <c r="A53" i="1"/>
  <c r="B52" i="1"/>
  <c r="D105" i="1"/>
  <c r="A106" i="1"/>
  <c r="B105" i="1"/>
  <c r="C105" i="1" s="1"/>
  <c r="E105" i="1" s="1"/>
  <c r="A54" i="1" l="1"/>
  <c r="C53" i="1"/>
  <c r="B53" i="1"/>
  <c r="A107" i="1"/>
  <c r="B106" i="1"/>
  <c r="C106" i="1" s="1"/>
  <c r="D106" i="1"/>
  <c r="E106" i="1" l="1"/>
  <c r="C54" i="1"/>
  <c r="A55" i="1"/>
  <c r="B54" i="1"/>
  <c r="A108" i="1"/>
  <c r="D107" i="1"/>
  <c r="B107" i="1"/>
  <c r="C107" i="1" s="1"/>
  <c r="E107" i="1" s="1"/>
  <c r="B55" i="1" l="1"/>
  <c r="A56" i="1"/>
  <c r="C55" i="1"/>
  <c r="D108" i="1"/>
  <c r="A109" i="1"/>
  <c r="B108" i="1"/>
  <c r="C108" i="1" s="1"/>
  <c r="E108" i="1" s="1"/>
  <c r="C56" i="1" l="1"/>
  <c r="B56" i="1"/>
  <c r="A57" i="1"/>
  <c r="A110" i="1"/>
  <c r="D109" i="1"/>
  <c r="B109" i="1"/>
  <c r="C109" i="1" s="1"/>
  <c r="E109" i="1" s="1"/>
  <c r="A58" i="1" l="1"/>
  <c r="B57" i="1"/>
  <c r="C57" i="1"/>
  <c r="A111" i="1"/>
  <c r="B110" i="1"/>
  <c r="C110" i="1" s="1"/>
  <c r="D110" i="1"/>
  <c r="E110" i="1" l="1"/>
  <c r="B58" i="1"/>
  <c r="A59" i="1"/>
  <c r="C58" i="1"/>
  <c r="B111" i="1"/>
  <c r="C111" i="1" s="1"/>
  <c r="A112" i="1"/>
  <c r="D111" i="1"/>
  <c r="B59" i="1" l="1"/>
  <c r="A60" i="1"/>
  <c r="C59" i="1"/>
  <c r="D112" i="1"/>
  <c r="B112" i="1"/>
  <c r="C112" i="1" s="1"/>
  <c r="E112" i="1" s="1"/>
  <c r="A113" i="1"/>
  <c r="E111" i="1"/>
  <c r="B113" i="1" l="1"/>
  <c r="C113" i="1" s="1"/>
  <c r="A114" i="1"/>
  <c r="D113" i="1"/>
  <c r="C60" i="1"/>
  <c r="B60" i="1"/>
  <c r="B114" i="1" l="1"/>
  <c r="C114" i="1" s="1"/>
  <c r="D114" i="1"/>
  <c r="E113" i="1"/>
  <c r="E114" i="1" l="1"/>
  <c r="E115" i="1" s="1"/>
  <c r="C115" i="1"/>
  <c r="E118" i="1" l="1"/>
  <c r="E119" i="1" s="1"/>
  <c r="E120" i="1" s="1"/>
</calcChain>
</file>

<file path=xl/sharedStrings.xml><?xml version="1.0" encoding="utf-8"?>
<sst xmlns="http://schemas.openxmlformats.org/spreadsheetml/2006/main" count="50" uniqueCount="43">
  <si>
    <t>Energy Production</t>
  </si>
  <si>
    <t>x</t>
  </si>
  <si>
    <t>Gamma (1+x)</t>
  </si>
  <si>
    <t>The Weibull distribution</t>
  </si>
  <si>
    <t>Gama (1+x)=1+b1*x+b2*x^2+b3*x^3+…</t>
  </si>
  <si>
    <t>b1</t>
  </si>
  <si>
    <t>b2</t>
  </si>
  <si>
    <t>b3</t>
  </si>
  <si>
    <t>b4</t>
  </si>
  <si>
    <t>b5</t>
  </si>
  <si>
    <t>b6</t>
  </si>
  <si>
    <t>b7</t>
  </si>
  <si>
    <t>b8</t>
  </si>
  <si>
    <t>Scale parameter</t>
  </si>
  <si>
    <t>c</t>
  </si>
  <si>
    <t>(m/s)</t>
  </si>
  <si>
    <t>Gamma</t>
  </si>
  <si>
    <t>Shape parameter</t>
  </si>
  <si>
    <t>k</t>
  </si>
  <si>
    <t>Mean Wind Speed</t>
  </si>
  <si>
    <t>U</t>
  </si>
  <si>
    <t>m/s</t>
  </si>
  <si>
    <t>Weilbull</t>
  </si>
  <si>
    <t>p(U)</t>
  </si>
  <si>
    <t>Energy annual yield</t>
  </si>
  <si>
    <t>Turbine</t>
  </si>
  <si>
    <t>Power Curve</t>
  </si>
  <si>
    <t>Rated Power (W)</t>
  </si>
  <si>
    <t>Cut-in speed (m/s)</t>
  </si>
  <si>
    <t>Rated Speed (m/s)</t>
  </si>
  <si>
    <t>Cut-out speed (m/s)</t>
  </si>
  <si>
    <t>Diameter (m)</t>
  </si>
  <si>
    <t>Density (kg/m^3)</t>
  </si>
  <si>
    <t>CP_max</t>
  </si>
  <si>
    <t>Number of hours</t>
  </si>
  <si>
    <t>Number of</t>
  </si>
  <si>
    <t>Energy</t>
  </si>
  <si>
    <t>Hours</t>
  </si>
  <si>
    <t>Power W</t>
  </si>
  <si>
    <t>kWh</t>
  </si>
  <si>
    <t>Average Power (kW)</t>
  </si>
  <si>
    <t>Capacity Factor</t>
  </si>
  <si>
    <t>Equivalent hours at rated power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</si>
</sst>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'[1]Energy Production_WindExample'!$A$20:$A$60</c:f>
              <c:numCache>
                <c:formatCode>General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xVal>
          <c:yVal>
            <c:numRef>
              <c:f>'[1]Energy Production_WindExample'!$B$20:$B$60</c:f>
              <c:numCache>
                <c:formatCode>General</c:formatCode>
                <c:ptCount val="41"/>
                <c:pt idx="0">
                  <c:v>0</c:v>
                </c:pt>
                <c:pt idx="1">
                  <c:v>1.6956645680287472E-2</c:v>
                </c:pt>
                <c:pt idx="2">
                  <c:v>3.3054364470570481E-2</c:v>
                </c:pt>
                <c:pt idx="3">
                  <c:v>4.7506334376797493E-2</c:v>
                </c:pt>
                <c:pt idx="4">
                  <c:v>5.9661516579282405E-2</c:v>
                </c:pt>
                <c:pt idx="5">
                  <c:v>6.9052739536444113E-2</c:v>
                </c:pt>
                <c:pt idx="6">
                  <c:v>7.5424310834178651E-2</c:v>
                </c:pt>
                <c:pt idx="7">
                  <c:v>7.8737190106457619E-2</c:v>
                </c:pt>
                <c:pt idx="8">
                  <c:v>7.9152786995966312E-2</c:v>
                </c:pt>
                <c:pt idx="9">
                  <c:v>7.6999103004818228E-2</c:v>
                </c:pt>
                <c:pt idx="10">
                  <c:v>7.2724822362286765E-2</c:v>
                </c:pt>
                <c:pt idx="11">
                  <c:v>6.6847850521853103E-2</c:v>
                </c:pt>
                <c:pt idx="12">
                  <c:v>5.9904670160345883E-2</c:v>
                </c:pt>
                <c:pt idx="13">
                  <c:v>5.2405882764875143E-2</c:v>
                </c:pt>
                <c:pt idx="14">
                  <c:v>4.4801706650685072E-2</c:v>
                </c:pt>
                <c:pt idx="15">
                  <c:v>3.745934640384526E-2</c:v>
                </c:pt>
                <c:pt idx="16">
                  <c:v>3.0652359705649147E-2</c:v>
                </c:pt>
                <c:pt idx="17">
                  <c:v>2.4560682257091529E-2</c:v>
                </c:pt>
                <c:pt idx="18">
                  <c:v>1.9278984990721296E-2</c:v>
                </c:pt>
                <c:pt idx="19">
                  <c:v>1.4830575228744225E-2</c:v>
                </c:pt>
                <c:pt idx="20">
                  <c:v>1.1184065614088995E-2</c:v>
                </c:pt>
                <c:pt idx="21">
                  <c:v>8.2704073550412902E-3</c:v>
                </c:pt>
                <c:pt idx="22">
                  <c:v>5.9984737557995296E-3</c:v>
                </c:pt>
                <c:pt idx="23">
                  <c:v>4.2680448503187411E-3</c:v>
                </c:pt>
                <c:pt idx="24">
                  <c:v>2.9796689593066302E-3</c:v>
                </c:pt>
                <c:pt idx="25">
                  <c:v>2.0413853816231417E-3</c:v>
                </c:pt>
                <c:pt idx="26">
                  <c:v>1.3726478583877806E-3</c:v>
                </c:pt>
                <c:pt idx="27">
                  <c:v>9.0598901166079088E-4</c:v>
                </c:pt>
                <c:pt idx="28">
                  <c:v>5.8703386425532674E-4</c:v>
                </c:pt>
                <c:pt idx="29">
                  <c:v>3.7344070959061717E-4</c:v>
                </c:pt>
                <c:pt idx="30">
                  <c:v>2.3325772446764753E-4</c:v>
                </c:pt>
                <c:pt idx="31">
                  <c:v>1.4306723115419659E-4</c:v>
                </c:pt>
                <c:pt idx="32">
                  <c:v>8.6171714787226152E-5</c:v>
                </c:pt>
                <c:pt idx="33">
                  <c:v>5.0972690296410235E-5</c:v>
                </c:pt>
                <c:pt idx="34">
                  <c:v>2.9613106760296973E-5</c:v>
                </c:pt>
                <c:pt idx="35">
                  <c:v>1.6897681470689287E-5</c:v>
                </c:pt>
                <c:pt idx="36">
                  <c:v>9.4708329283242747E-6</c:v>
                </c:pt>
                <c:pt idx="37">
                  <c:v>5.214186715826208E-6</c:v>
                </c:pt>
                <c:pt idx="38">
                  <c:v>2.8199422327712906E-6</c:v>
                </c:pt>
                <c:pt idx="39">
                  <c:v>1.4981854080873364E-6</c:v>
                </c:pt>
                <c:pt idx="40">
                  <c:v>7.8194799082073353E-7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F87-3149-8AEE-01629A748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626720"/>
        <c:axId val="521629040"/>
      </c:scatterChart>
      <c:valAx>
        <c:axId val="52162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1629040"/>
        <c:crosses val="autoZero"/>
        <c:crossBetween val="midCat"/>
      </c:valAx>
      <c:valAx>
        <c:axId val="521629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6267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'[1]Energy Production_WindExample'!$A$74:$A$100</c:f>
              <c:numCache>
                <c:formatCode>General</c:formatCode>
                <c:ptCount val="27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10.5</c:v>
                </c:pt>
                <c:pt idx="12">
                  <c:v>11.5</c:v>
                </c:pt>
                <c:pt idx="13">
                  <c:v>12.5</c:v>
                </c:pt>
                <c:pt idx="14">
                  <c:v>13.5</c:v>
                </c:pt>
                <c:pt idx="15">
                  <c:v>14.5</c:v>
                </c:pt>
                <c:pt idx="16">
                  <c:v>15.5</c:v>
                </c:pt>
                <c:pt idx="17">
                  <c:v>16.5</c:v>
                </c:pt>
                <c:pt idx="18">
                  <c:v>17.5</c:v>
                </c:pt>
                <c:pt idx="19">
                  <c:v>18.5</c:v>
                </c:pt>
                <c:pt idx="20">
                  <c:v>19.5</c:v>
                </c:pt>
                <c:pt idx="21">
                  <c:v>20.5</c:v>
                </c:pt>
                <c:pt idx="22">
                  <c:v>21.5</c:v>
                </c:pt>
                <c:pt idx="23">
                  <c:v>22.5</c:v>
                </c:pt>
                <c:pt idx="24">
                  <c:v>23.5</c:v>
                </c:pt>
                <c:pt idx="25">
                  <c:v>24.5</c:v>
                </c:pt>
                <c:pt idx="26">
                  <c:v>25.5</c:v>
                </c:pt>
              </c:numCache>
            </c:numRef>
          </c:xVal>
          <c:yVal>
            <c:numRef>
              <c:f>'[1]Energy Production_WindExample'!$D$74:$D$100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307533.89706954366</c:v>
                </c:pt>
                <c:pt idx="6">
                  <c:v>561491.9300405524</c:v>
                </c:pt>
                <c:pt idx="7">
                  <c:v>926820.26318489353</c:v>
                </c:pt>
                <c:pt idx="8">
                  <c:v>1423768.0419886282</c:v>
                </c:pt>
                <c:pt idx="9">
                  <c:v>2072584.4119378163</c:v>
                </c:pt>
                <c:pt idx="10">
                  <c:v>2893518.5185185182</c:v>
                </c:pt>
                <c:pt idx="11">
                  <c:v>3906819.5072167953</c:v>
                </c:pt>
                <c:pt idx="12">
                  <c:v>5000000</c:v>
                </c:pt>
                <c:pt idx="13">
                  <c:v>5000000</c:v>
                </c:pt>
                <c:pt idx="14">
                  <c:v>5000000</c:v>
                </c:pt>
                <c:pt idx="15">
                  <c:v>5000000</c:v>
                </c:pt>
                <c:pt idx="16">
                  <c:v>5000000</c:v>
                </c:pt>
                <c:pt idx="17">
                  <c:v>5000000</c:v>
                </c:pt>
                <c:pt idx="18">
                  <c:v>5000000</c:v>
                </c:pt>
                <c:pt idx="19">
                  <c:v>5000000</c:v>
                </c:pt>
                <c:pt idx="20">
                  <c:v>5000000</c:v>
                </c:pt>
                <c:pt idx="21">
                  <c:v>5000000</c:v>
                </c:pt>
                <c:pt idx="22">
                  <c:v>5000000</c:v>
                </c:pt>
                <c:pt idx="23">
                  <c:v>5000000</c:v>
                </c:pt>
                <c:pt idx="24">
                  <c:v>5000000</c:v>
                </c:pt>
                <c:pt idx="25">
                  <c:v>5000000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F2-DD49-B109-F25A7651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608176"/>
        <c:axId val="2097719024"/>
      </c:scatterChart>
      <c:valAx>
        <c:axId val="2133608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7719024"/>
        <c:crosses val="autoZero"/>
        <c:crossBetween val="midCat"/>
      </c:valAx>
      <c:valAx>
        <c:axId val="209771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36081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20</xdr:row>
      <xdr:rowOff>66675</xdr:rowOff>
    </xdr:from>
    <xdr:to>
      <xdr:col>15</xdr:col>
      <xdr:colOff>57150</xdr:colOff>
      <xdr:row>34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09A361-6974-DC4C-B3F6-EACEBC7E5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368300</xdr:colOff>
      <xdr:row>71</xdr:row>
      <xdr:rowOff>76200</xdr:rowOff>
    </xdr:from>
    <xdr:to>
      <xdr:col>18</xdr:col>
      <xdr:colOff>0</xdr:colOff>
      <xdr:row>90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30557F-DBBC-3C4E-8512-33E55F4CF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blems_Offshore_Energ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Density_Wind_Match"/>
      <sheetName val="Problem 3"/>
      <sheetName val="E P_Wind_Site k=2,U=10.1"/>
      <sheetName val="EnergyDensity_Wind_Match2"/>
      <sheetName val="E P_Wind_Site k=2,U=8ms"/>
      <sheetName val="Energy Production_Wind"/>
      <sheetName val="Energy Production_WindExample"/>
      <sheetName val="Correction Wind profile"/>
      <sheetName val="testk=2,U=6.7m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A20">
            <v>0</v>
          </cell>
          <cell r="B20">
            <v>0</v>
          </cell>
        </row>
        <row r="21">
          <cell r="A21">
            <v>1</v>
          </cell>
          <cell r="B21">
            <v>1.6956645680287472E-2</v>
          </cell>
        </row>
        <row r="22">
          <cell r="A22">
            <v>2</v>
          </cell>
          <cell r="B22">
            <v>3.3054364470570481E-2</v>
          </cell>
        </row>
        <row r="23">
          <cell r="A23">
            <v>3</v>
          </cell>
          <cell r="B23">
            <v>4.7506334376797493E-2</v>
          </cell>
        </row>
        <row r="24">
          <cell r="A24">
            <v>4</v>
          </cell>
          <cell r="B24">
            <v>5.9661516579282405E-2</v>
          </cell>
        </row>
        <row r="25">
          <cell r="A25">
            <v>5</v>
          </cell>
          <cell r="B25">
            <v>6.9052739536444113E-2</v>
          </cell>
        </row>
        <row r="26">
          <cell r="A26">
            <v>6</v>
          </cell>
          <cell r="B26">
            <v>7.5424310834178651E-2</v>
          </cell>
        </row>
        <row r="27">
          <cell r="A27">
            <v>7</v>
          </cell>
          <cell r="B27">
            <v>7.8737190106457619E-2</v>
          </cell>
        </row>
        <row r="28">
          <cell r="A28">
            <v>8</v>
          </cell>
          <cell r="B28">
            <v>7.9152786995966312E-2</v>
          </cell>
        </row>
        <row r="29">
          <cell r="A29">
            <v>9</v>
          </cell>
          <cell r="B29">
            <v>7.6999103004818228E-2</v>
          </cell>
        </row>
        <row r="30">
          <cell r="A30">
            <v>10</v>
          </cell>
          <cell r="B30">
            <v>7.2724822362286765E-2</v>
          </cell>
        </row>
        <row r="31">
          <cell r="A31">
            <v>11</v>
          </cell>
          <cell r="B31">
            <v>6.6847850521853103E-2</v>
          </cell>
        </row>
        <row r="32">
          <cell r="A32">
            <v>12</v>
          </cell>
          <cell r="B32">
            <v>5.9904670160345883E-2</v>
          </cell>
        </row>
        <row r="33">
          <cell r="A33">
            <v>13</v>
          </cell>
          <cell r="B33">
            <v>5.2405882764875143E-2</v>
          </cell>
        </row>
        <row r="34">
          <cell r="A34">
            <v>14</v>
          </cell>
          <cell r="B34">
            <v>4.4801706650685072E-2</v>
          </cell>
        </row>
        <row r="35">
          <cell r="A35">
            <v>15</v>
          </cell>
          <cell r="B35">
            <v>3.745934640384526E-2</v>
          </cell>
        </row>
        <row r="36">
          <cell r="A36">
            <v>16</v>
          </cell>
          <cell r="B36">
            <v>3.0652359705649147E-2</v>
          </cell>
        </row>
        <row r="37">
          <cell r="A37">
            <v>17</v>
          </cell>
          <cell r="B37">
            <v>2.4560682257091529E-2</v>
          </cell>
        </row>
        <row r="38">
          <cell r="A38">
            <v>18</v>
          </cell>
          <cell r="B38">
            <v>1.9278984990721296E-2</v>
          </cell>
        </row>
        <row r="39">
          <cell r="A39">
            <v>19</v>
          </cell>
          <cell r="B39">
            <v>1.4830575228744225E-2</v>
          </cell>
        </row>
        <row r="40">
          <cell r="A40">
            <v>20</v>
          </cell>
          <cell r="B40">
            <v>1.1184065614088995E-2</v>
          </cell>
        </row>
        <row r="41">
          <cell r="A41">
            <v>21</v>
          </cell>
          <cell r="B41">
            <v>8.2704073550412902E-3</v>
          </cell>
        </row>
        <row r="42">
          <cell r="A42">
            <v>22</v>
          </cell>
          <cell r="B42">
            <v>5.9984737557995296E-3</v>
          </cell>
        </row>
        <row r="43">
          <cell r="A43">
            <v>23</v>
          </cell>
          <cell r="B43">
            <v>4.2680448503187411E-3</v>
          </cell>
        </row>
        <row r="44">
          <cell r="A44">
            <v>24</v>
          </cell>
          <cell r="B44">
            <v>2.9796689593066302E-3</v>
          </cell>
        </row>
        <row r="45">
          <cell r="A45">
            <v>25</v>
          </cell>
          <cell r="B45">
            <v>2.0413853816231417E-3</v>
          </cell>
        </row>
        <row r="46">
          <cell r="A46">
            <v>26</v>
          </cell>
          <cell r="B46">
            <v>1.3726478583877806E-3</v>
          </cell>
        </row>
        <row r="47">
          <cell r="A47">
            <v>27</v>
          </cell>
          <cell r="B47">
            <v>9.0598901166079088E-4</v>
          </cell>
        </row>
        <row r="48">
          <cell r="A48">
            <v>28</v>
          </cell>
          <cell r="B48">
            <v>5.8703386425532674E-4</v>
          </cell>
        </row>
        <row r="49">
          <cell r="A49">
            <v>29</v>
          </cell>
          <cell r="B49">
            <v>3.7344070959061717E-4</v>
          </cell>
        </row>
        <row r="50">
          <cell r="A50">
            <v>30</v>
          </cell>
          <cell r="B50">
            <v>2.3325772446764753E-4</v>
          </cell>
        </row>
        <row r="51">
          <cell r="A51">
            <v>31</v>
          </cell>
          <cell r="B51">
            <v>1.4306723115419659E-4</v>
          </cell>
        </row>
        <row r="52">
          <cell r="A52">
            <v>32</v>
          </cell>
          <cell r="B52">
            <v>8.6171714787226152E-5</v>
          </cell>
        </row>
        <row r="53">
          <cell r="A53">
            <v>33</v>
          </cell>
          <cell r="B53">
            <v>5.0972690296410235E-5</v>
          </cell>
        </row>
        <row r="54">
          <cell r="A54">
            <v>34</v>
          </cell>
          <cell r="B54">
            <v>2.9613106760296973E-5</v>
          </cell>
        </row>
        <row r="55">
          <cell r="A55">
            <v>35</v>
          </cell>
          <cell r="B55">
            <v>1.6897681470689287E-5</v>
          </cell>
        </row>
        <row r="56">
          <cell r="A56">
            <v>36</v>
          </cell>
          <cell r="B56">
            <v>9.4708329283242747E-6</v>
          </cell>
        </row>
        <row r="57">
          <cell r="A57">
            <v>37</v>
          </cell>
          <cell r="B57">
            <v>5.214186715826208E-6</v>
          </cell>
        </row>
        <row r="58">
          <cell r="A58">
            <v>38</v>
          </cell>
          <cell r="B58">
            <v>2.8199422327712906E-6</v>
          </cell>
        </row>
        <row r="59">
          <cell r="A59">
            <v>39</v>
          </cell>
          <cell r="B59">
            <v>1.4981854080873364E-6</v>
          </cell>
        </row>
        <row r="60">
          <cell r="A60">
            <v>40</v>
          </cell>
          <cell r="B60">
            <v>7.8194799082073353E-7</v>
          </cell>
        </row>
        <row r="74">
          <cell r="A74">
            <v>0</v>
          </cell>
          <cell r="D74">
            <v>0</v>
          </cell>
        </row>
        <row r="75">
          <cell r="A75">
            <v>0.5</v>
          </cell>
          <cell r="D75">
            <v>0</v>
          </cell>
        </row>
        <row r="76">
          <cell r="A76">
            <v>1.5</v>
          </cell>
          <cell r="D76">
            <v>0</v>
          </cell>
        </row>
        <row r="77">
          <cell r="A77">
            <v>2.5</v>
          </cell>
          <cell r="D77">
            <v>0</v>
          </cell>
        </row>
        <row r="78">
          <cell r="A78">
            <v>3.5</v>
          </cell>
          <cell r="D78">
            <v>0</v>
          </cell>
        </row>
        <row r="79">
          <cell r="A79">
            <v>4.5</v>
          </cell>
          <cell r="D79">
            <v>307533.89706954366</v>
          </cell>
        </row>
        <row r="80">
          <cell r="A80">
            <v>5.5</v>
          </cell>
          <cell r="D80">
            <v>561491.9300405524</v>
          </cell>
        </row>
        <row r="81">
          <cell r="A81">
            <v>6.5</v>
          </cell>
          <cell r="D81">
            <v>926820.26318489353</v>
          </cell>
        </row>
        <row r="82">
          <cell r="A82">
            <v>7.5</v>
          </cell>
          <cell r="D82">
            <v>1423768.0419886282</v>
          </cell>
        </row>
        <row r="83">
          <cell r="A83">
            <v>8.5</v>
          </cell>
          <cell r="D83">
            <v>2072584.4119378163</v>
          </cell>
        </row>
        <row r="84">
          <cell r="A84">
            <v>9.5</v>
          </cell>
          <cell r="D84">
            <v>2893518.5185185182</v>
          </cell>
        </row>
        <row r="85">
          <cell r="A85">
            <v>10.5</v>
          </cell>
          <cell r="D85">
            <v>3906819.5072167953</v>
          </cell>
        </row>
        <row r="86">
          <cell r="A86">
            <v>11.5</v>
          </cell>
          <cell r="D86">
            <v>5000000</v>
          </cell>
        </row>
        <row r="87">
          <cell r="A87">
            <v>12.5</v>
          </cell>
          <cell r="D87">
            <v>5000000</v>
          </cell>
        </row>
        <row r="88">
          <cell r="A88">
            <v>13.5</v>
          </cell>
          <cell r="D88">
            <v>5000000</v>
          </cell>
        </row>
        <row r="89">
          <cell r="A89">
            <v>14.5</v>
          </cell>
          <cell r="D89">
            <v>5000000</v>
          </cell>
        </row>
        <row r="90">
          <cell r="A90">
            <v>15.5</v>
          </cell>
          <cell r="D90">
            <v>5000000</v>
          </cell>
        </row>
        <row r="91">
          <cell r="A91">
            <v>16.5</v>
          </cell>
          <cell r="D91">
            <v>5000000</v>
          </cell>
        </row>
        <row r="92">
          <cell r="A92">
            <v>17.5</v>
          </cell>
          <cell r="D92">
            <v>5000000</v>
          </cell>
        </row>
        <row r="93">
          <cell r="A93">
            <v>18.5</v>
          </cell>
          <cell r="D93">
            <v>5000000</v>
          </cell>
        </row>
        <row r="94">
          <cell r="A94">
            <v>19.5</v>
          </cell>
          <cell r="D94">
            <v>5000000</v>
          </cell>
        </row>
        <row r="95">
          <cell r="A95">
            <v>20.5</v>
          </cell>
          <cell r="D95">
            <v>5000000</v>
          </cell>
        </row>
        <row r="96">
          <cell r="A96">
            <v>21.5</v>
          </cell>
          <cell r="D96">
            <v>5000000</v>
          </cell>
        </row>
        <row r="97">
          <cell r="A97">
            <v>22.5</v>
          </cell>
          <cell r="D97">
            <v>5000000</v>
          </cell>
        </row>
        <row r="98">
          <cell r="A98">
            <v>23.5</v>
          </cell>
          <cell r="D98">
            <v>5000000</v>
          </cell>
        </row>
        <row r="99">
          <cell r="A99">
            <v>24.5</v>
          </cell>
          <cell r="D99">
            <v>5000000</v>
          </cell>
        </row>
        <row r="100">
          <cell r="A100">
            <v>25.5</v>
          </cell>
          <cell r="D100">
            <v>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62AE-CA23-AF44-98E0-F191235FA0AB}">
  <dimension ref="A1:P120"/>
  <sheetViews>
    <sheetView tabSelected="1" workbookViewId="0">
      <selection activeCell="G14" sqref="G14"/>
    </sheetView>
  </sheetViews>
  <sheetFormatPr baseColWidth="10" defaultColWidth="8.83203125" defaultRowHeight="16" x14ac:dyDescent="0.2"/>
  <cols>
    <col min="2" max="2" width="10" bestFit="1" customWidth="1"/>
    <col min="3" max="3" width="12" bestFit="1" customWidth="1"/>
    <col min="7" max="7" width="12.5" bestFit="1" customWidth="1"/>
  </cols>
  <sheetData>
    <row r="1" spans="1:16" x14ac:dyDescent="0.2">
      <c r="A1" t="s">
        <v>0</v>
      </c>
    </row>
    <row r="3" spans="1:16" x14ac:dyDescent="0.2">
      <c r="F3" t="s">
        <v>1</v>
      </c>
      <c r="G3" t="s">
        <v>2</v>
      </c>
    </row>
    <row r="4" spans="1:16" x14ac:dyDescent="0.2">
      <c r="F4">
        <v>0.5</v>
      </c>
      <c r="G4">
        <f>1+$F$7*F4+$G$7*F4^2+$H$7*F4^3+$I$7*F4^4+$J$7*F4^5+$K$7*F4^6+$L$7*F4^7+$M$7*F4^7</f>
        <v>0.88636710663281248</v>
      </c>
    </row>
    <row r="5" spans="1:16" x14ac:dyDescent="0.2">
      <c r="A5" t="s">
        <v>3</v>
      </c>
      <c r="F5" t="s">
        <v>4</v>
      </c>
    </row>
    <row r="6" spans="1:16" x14ac:dyDescent="0.2"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12</v>
      </c>
    </row>
    <row r="7" spans="1:16" x14ac:dyDescent="0.2">
      <c r="F7">
        <v>-0.577191652</v>
      </c>
      <c r="G7">
        <v>0.988205891</v>
      </c>
      <c r="H7">
        <v>-0.897056937</v>
      </c>
      <c r="I7">
        <v>0.91820685700000004</v>
      </c>
      <c r="J7">
        <v>-0.75670407799999995</v>
      </c>
      <c r="K7">
        <v>0.482199394</v>
      </c>
      <c r="L7">
        <v>-0.19352781799999999</v>
      </c>
      <c r="M7">
        <v>3.5868342999999997E-2</v>
      </c>
    </row>
    <row r="8" spans="1:16" x14ac:dyDescent="0.2">
      <c r="A8" t="s">
        <v>13</v>
      </c>
      <c r="C8" t="s">
        <v>14</v>
      </c>
      <c r="D8">
        <f>$D$12/$H$11</f>
        <v>10.814044943820225</v>
      </c>
      <c r="P8">
        <f>POWER(2,3)</f>
        <v>8</v>
      </c>
    </row>
    <row r="9" spans="1:16" x14ac:dyDescent="0.2">
      <c r="C9" t="s">
        <v>15</v>
      </c>
      <c r="H9" t="s">
        <v>16</v>
      </c>
    </row>
    <row r="10" spans="1:16" x14ac:dyDescent="0.2">
      <c r="A10" t="s">
        <v>17</v>
      </c>
      <c r="C10" t="s">
        <v>18</v>
      </c>
      <c r="D10">
        <v>2</v>
      </c>
      <c r="F10" t="s">
        <v>1</v>
      </c>
      <c r="G10">
        <f>1/D10</f>
        <v>0.5</v>
      </c>
      <c r="H10">
        <f>1+$F$7*G10+$G$7*G10^2+$H$7*G10^3+$I$7*G10^4+$J$7*G10^5+$K$7*G10^6+$L$7*G10^7+$M$7*G10^7</f>
        <v>0.88636710663281248</v>
      </c>
    </row>
    <row r="11" spans="1:16" x14ac:dyDescent="0.2">
      <c r="H11">
        <v>0.89</v>
      </c>
    </row>
    <row r="12" spans="1:16" x14ac:dyDescent="0.2">
      <c r="A12" t="s">
        <v>19</v>
      </c>
      <c r="C12" t="s">
        <v>20</v>
      </c>
      <c r="D12">
        <v>9.6244999999999994</v>
      </c>
    </row>
    <row r="13" spans="1:16" x14ac:dyDescent="0.2">
      <c r="C13" t="s">
        <v>21</v>
      </c>
    </row>
    <row r="15" spans="1:16" x14ac:dyDescent="0.2">
      <c r="A15" t="s">
        <v>22</v>
      </c>
    </row>
    <row r="18" spans="1:3" x14ac:dyDescent="0.2">
      <c r="A18" t="s">
        <v>20</v>
      </c>
      <c r="B18" t="s">
        <v>23</v>
      </c>
    </row>
    <row r="19" spans="1:3" x14ac:dyDescent="0.2">
      <c r="A19" t="s">
        <v>21</v>
      </c>
    </row>
    <row r="20" spans="1:3" x14ac:dyDescent="0.2">
      <c r="A20">
        <v>0</v>
      </c>
      <c r="B20">
        <f t="shared" ref="B20:B60" si="0">($D$10*A20^($D$10-1)/($D$8)^$D$10)*EXP(-((A20/$D$8)^$D$10))</f>
        <v>0</v>
      </c>
      <c r="C20">
        <f>($D$10*POWER(A20,$D$10-1)/POWER($D$8,$D$10)*EXP(-(POWER((A20/$D$8),$D$10))))</f>
        <v>0</v>
      </c>
    </row>
    <row r="21" spans="1:3" x14ac:dyDescent="0.2">
      <c r="A21">
        <f>A20+1</f>
        <v>1</v>
      </c>
      <c r="B21">
        <f t="shared" si="0"/>
        <v>1.6956645680287472E-2</v>
      </c>
      <c r="C21">
        <f t="shared" ref="C21:C60" si="1">($D$10*POWER(A21,$D$10-1)/POWER($D$8,$D$10)*EXP(-(POWER((A21/$D$8),$D$10))))</f>
        <v>1.6956645680287472E-2</v>
      </c>
    </row>
    <row r="22" spans="1:3" x14ac:dyDescent="0.2">
      <c r="A22">
        <f t="shared" ref="A22:A60" si="2">A21+1</f>
        <v>2</v>
      </c>
      <c r="B22">
        <f>($D$10*A22^($D$10-1)/($D$8)^$D$10)*EXP(-((A22/$D$8)^$D$10))</f>
        <v>3.3054364470570481E-2</v>
      </c>
      <c r="C22">
        <f t="shared" si="1"/>
        <v>3.3054364470570481E-2</v>
      </c>
    </row>
    <row r="23" spans="1:3" x14ac:dyDescent="0.2">
      <c r="A23">
        <f t="shared" si="2"/>
        <v>3</v>
      </c>
      <c r="B23">
        <f t="shared" si="0"/>
        <v>4.7506334376797493E-2</v>
      </c>
      <c r="C23">
        <f t="shared" si="1"/>
        <v>4.7506334376797493E-2</v>
      </c>
    </row>
    <row r="24" spans="1:3" x14ac:dyDescent="0.2">
      <c r="A24">
        <f t="shared" si="2"/>
        <v>4</v>
      </c>
      <c r="B24">
        <f t="shared" si="0"/>
        <v>5.9661516579282405E-2</v>
      </c>
      <c r="C24">
        <f t="shared" si="1"/>
        <v>5.9661516579282405E-2</v>
      </c>
    </row>
    <row r="25" spans="1:3" x14ac:dyDescent="0.2">
      <c r="A25">
        <f t="shared" si="2"/>
        <v>5</v>
      </c>
      <c r="B25">
        <f t="shared" si="0"/>
        <v>6.9052739536444113E-2</v>
      </c>
      <c r="C25">
        <f t="shared" si="1"/>
        <v>6.9052739536444113E-2</v>
      </c>
    </row>
    <row r="26" spans="1:3" x14ac:dyDescent="0.2">
      <c r="A26">
        <f t="shared" si="2"/>
        <v>6</v>
      </c>
      <c r="B26">
        <f t="shared" si="0"/>
        <v>7.5424310834178651E-2</v>
      </c>
      <c r="C26">
        <f t="shared" si="1"/>
        <v>7.5424310834178651E-2</v>
      </c>
    </row>
    <row r="27" spans="1:3" x14ac:dyDescent="0.2">
      <c r="A27">
        <f t="shared" si="2"/>
        <v>7</v>
      </c>
      <c r="B27">
        <f t="shared" si="0"/>
        <v>7.8737190106457619E-2</v>
      </c>
      <c r="C27">
        <f t="shared" si="1"/>
        <v>7.8737190106457619E-2</v>
      </c>
    </row>
    <row r="28" spans="1:3" x14ac:dyDescent="0.2">
      <c r="A28">
        <f t="shared" si="2"/>
        <v>8</v>
      </c>
      <c r="B28">
        <f t="shared" si="0"/>
        <v>7.9152786995966312E-2</v>
      </c>
      <c r="C28">
        <f t="shared" si="1"/>
        <v>7.9152786995966312E-2</v>
      </c>
    </row>
    <row r="29" spans="1:3" x14ac:dyDescent="0.2">
      <c r="A29">
        <f t="shared" si="2"/>
        <v>9</v>
      </c>
      <c r="B29">
        <f t="shared" si="0"/>
        <v>7.6999103004818228E-2</v>
      </c>
      <c r="C29">
        <f t="shared" si="1"/>
        <v>7.6999103004818228E-2</v>
      </c>
    </row>
    <row r="30" spans="1:3" x14ac:dyDescent="0.2">
      <c r="A30">
        <f t="shared" si="2"/>
        <v>10</v>
      </c>
      <c r="B30">
        <f t="shared" si="0"/>
        <v>7.2724822362286765E-2</v>
      </c>
      <c r="C30">
        <f t="shared" si="1"/>
        <v>7.2724822362286765E-2</v>
      </c>
    </row>
    <row r="31" spans="1:3" x14ac:dyDescent="0.2">
      <c r="A31">
        <f t="shared" si="2"/>
        <v>11</v>
      </c>
      <c r="B31">
        <f t="shared" si="0"/>
        <v>6.6847850521853103E-2</v>
      </c>
      <c r="C31">
        <f t="shared" si="1"/>
        <v>6.6847850521853103E-2</v>
      </c>
    </row>
    <row r="32" spans="1:3" x14ac:dyDescent="0.2">
      <c r="A32">
        <f t="shared" si="2"/>
        <v>12</v>
      </c>
      <c r="B32">
        <f t="shared" si="0"/>
        <v>5.9904670160345883E-2</v>
      </c>
      <c r="C32">
        <f t="shared" si="1"/>
        <v>5.9904670160345883E-2</v>
      </c>
    </row>
    <row r="33" spans="1:3" x14ac:dyDescent="0.2">
      <c r="A33">
        <f t="shared" si="2"/>
        <v>13</v>
      </c>
      <c r="B33">
        <f t="shared" si="0"/>
        <v>5.2405882764875143E-2</v>
      </c>
      <c r="C33">
        <f t="shared" si="1"/>
        <v>5.2405882764875143E-2</v>
      </c>
    </row>
    <row r="34" spans="1:3" x14ac:dyDescent="0.2">
      <c r="A34">
        <f t="shared" si="2"/>
        <v>14</v>
      </c>
      <c r="B34">
        <f t="shared" si="0"/>
        <v>4.4801706650685072E-2</v>
      </c>
      <c r="C34">
        <f t="shared" si="1"/>
        <v>4.4801706650685072E-2</v>
      </c>
    </row>
    <row r="35" spans="1:3" x14ac:dyDescent="0.2">
      <c r="A35">
        <f t="shared" si="2"/>
        <v>15</v>
      </c>
      <c r="B35">
        <f t="shared" si="0"/>
        <v>3.745934640384526E-2</v>
      </c>
      <c r="C35">
        <f t="shared" si="1"/>
        <v>3.745934640384526E-2</v>
      </c>
    </row>
    <row r="36" spans="1:3" x14ac:dyDescent="0.2">
      <c r="A36">
        <f t="shared" si="2"/>
        <v>16</v>
      </c>
      <c r="B36">
        <f t="shared" si="0"/>
        <v>3.0652359705649147E-2</v>
      </c>
      <c r="C36">
        <f t="shared" si="1"/>
        <v>3.0652359705649147E-2</v>
      </c>
    </row>
    <row r="37" spans="1:3" x14ac:dyDescent="0.2">
      <c r="A37">
        <f t="shared" si="2"/>
        <v>17</v>
      </c>
      <c r="B37">
        <f t="shared" si="0"/>
        <v>2.4560682257091529E-2</v>
      </c>
      <c r="C37">
        <f t="shared" si="1"/>
        <v>2.4560682257091529E-2</v>
      </c>
    </row>
    <row r="38" spans="1:3" x14ac:dyDescent="0.2">
      <c r="A38">
        <f t="shared" si="2"/>
        <v>18</v>
      </c>
      <c r="B38">
        <f t="shared" si="0"/>
        <v>1.9278984990721296E-2</v>
      </c>
      <c r="C38">
        <f t="shared" si="1"/>
        <v>1.9278984990721296E-2</v>
      </c>
    </row>
    <row r="39" spans="1:3" x14ac:dyDescent="0.2">
      <c r="A39">
        <f t="shared" si="2"/>
        <v>19</v>
      </c>
      <c r="B39">
        <f t="shared" si="0"/>
        <v>1.4830575228744225E-2</v>
      </c>
      <c r="C39">
        <f t="shared" si="1"/>
        <v>1.4830575228744225E-2</v>
      </c>
    </row>
    <row r="40" spans="1:3" x14ac:dyDescent="0.2">
      <c r="A40">
        <f t="shared" si="2"/>
        <v>20</v>
      </c>
      <c r="B40">
        <f t="shared" si="0"/>
        <v>1.1184065614088995E-2</v>
      </c>
      <c r="C40">
        <f t="shared" si="1"/>
        <v>1.1184065614088995E-2</v>
      </c>
    </row>
    <row r="41" spans="1:3" x14ac:dyDescent="0.2">
      <c r="A41">
        <f t="shared" si="2"/>
        <v>21</v>
      </c>
      <c r="B41">
        <f t="shared" si="0"/>
        <v>8.2704073550412902E-3</v>
      </c>
      <c r="C41">
        <f t="shared" si="1"/>
        <v>8.2704073550412902E-3</v>
      </c>
    </row>
    <row r="42" spans="1:3" x14ac:dyDescent="0.2">
      <c r="A42">
        <f t="shared" si="2"/>
        <v>22</v>
      </c>
      <c r="B42">
        <f t="shared" si="0"/>
        <v>5.9984737557995296E-3</v>
      </c>
      <c r="C42">
        <f t="shared" si="1"/>
        <v>5.9984737557995296E-3</v>
      </c>
    </row>
    <row r="43" spans="1:3" x14ac:dyDescent="0.2">
      <c r="A43">
        <f t="shared" si="2"/>
        <v>23</v>
      </c>
      <c r="B43">
        <f t="shared" si="0"/>
        <v>4.2680448503187411E-3</v>
      </c>
      <c r="C43">
        <f t="shared" si="1"/>
        <v>4.2680448503187411E-3</v>
      </c>
    </row>
    <row r="44" spans="1:3" x14ac:dyDescent="0.2">
      <c r="A44">
        <f t="shared" si="2"/>
        <v>24</v>
      </c>
      <c r="B44">
        <f t="shared" si="0"/>
        <v>2.9796689593066302E-3</v>
      </c>
      <c r="C44">
        <f t="shared" si="1"/>
        <v>2.9796689593066302E-3</v>
      </c>
    </row>
    <row r="45" spans="1:3" x14ac:dyDescent="0.2">
      <c r="A45">
        <f t="shared" si="2"/>
        <v>25</v>
      </c>
      <c r="B45">
        <f t="shared" si="0"/>
        <v>2.0413853816231417E-3</v>
      </c>
      <c r="C45">
        <f t="shared" si="1"/>
        <v>2.0413853816231417E-3</v>
      </c>
    </row>
    <row r="46" spans="1:3" x14ac:dyDescent="0.2">
      <c r="A46">
        <f t="shared" si="2"/>
        <v>26</v>
      </c>
      <c r="B46">
        <f t="shared" si="0"/>
        <v>1.3726478583877806E-3</v>
      </c>
      <c r="C46">
        <f t="shared" si="1"/>
        <v>1.3726478583877806E-3</v>
      </c>
    </row>
    <row r="47" spans="1:3" x14ac:dyDescent="0.2">
      <c r="A47">
        <f t="shared" si="2"/>
        <v>27</v>
      </c>
      <c r="B47">
        <f t="shared" si="0"/>
        <v>9.0598901166079088E-4</v>
      </c>
      <c r="C47">
        <f t="shared" si="1"/>
        <v>9.0598901166079088E-4</v>
      </c>
    </row>
    <row r="48" spans="1:3" x14ac:dyDescent="0.2">
      <c r="A48">
        <f t="shared" si="2"/>
        <v>28</v>
      </c>
      <c r="B48">
        <f t="shared" si="0"/>
        <v>5.8703386425532674E-4</v>
      </c>
      <c r="C48">
        <f t="shared" si="1"/>
        <v>5.8703386425532674E-4</v>
      </c>
    </row>
    <row r="49" spans="1:3" x14ac:dyDescent="0.2">
      <c r="A49">
        <f t="shared" si="2"/>
        <v>29</v>
      </c>
      <c r="B49">
        <f t="shared" si="0"/>
        <v>3.7344070959061717E-4</v>
      </c>
      <c r="C49">
        <f t="shared" si="1"/>
        <v>3.7344070959061717E-4</v>
      </c>
    </row>
    <row r="50" spans="1:3" x14ac:dyDescent="0.2">
      <c r="A50">
        <f t="shared" si="2"/>
        <v>30</v>
      </c>
      <c r="B50">
        <f t="shared" si="0"/>
        <v>2.3325772446764753E-4</v>
      </c>
      <c r="C50">
        <f t="shared" si="1"/>
        <v>2.3325772446764753E-4</v>
      </c>
    </row>
    <row r="51" spans="1:3" x14ac:dyDescent="0.2">
      <c r="A51">
        <f t="shared" si="2"/>
        <v>31</v>
      </c>
      <c r="B51">
        <f t="shared" si="0"/>
        <v>1.4306723115419659E-4</v>
      </c>
      <c r="C51">
        <f t="shared" si="1"/>
        <v>1.4306723115419659E-4</v>
      </c>
    </row>
    <row r="52" spans="1:3" x14ac:dyDescent="0.2">
      <c r="A52">
        <f t="shared" si="2"/>
        <v>32</v>
      </c>
      <c r="B52">
        <f t="shared" si="0"/>
        <v>8.6171714787226152E-5</v>
      </c>
      <c r="C52">
        <f t="shared" si="1"/>
        <v>8.6171714787226152E-5</v>
      </c>
    </row>
    <row r="53" spans="1:3" x14ac:dyDescent="0.2">
      <c r="A53">
        <f t="shared" si="2"/>
        <v>33</v>
      </c>
      <c r="B53">
        <f t="shared" si="0"/>
        <v>5.0972690296410235E-5</v>
      </c>
      <c r="C53">
        <f t="shared" si="1"/>
        <v>5.0972690296410235E-5</v>
      </c>
    </row>
    <row r="54" spans="1:3" x14ac:dyDescent="0.2">
      <c r="A54">
        <f t="shared" si="2"/>
        <v>34</v>
      </c>
      <c r="B54">
        <f t="shared" si="0"/>
        <v>2.9613106760296973E-5</v>
      </c>
      <c r="C54">
        <f t="shared" si="1"/>
        <v>2.9613106760296973E-5</v>
      </c>
    </row>
    <row r="55" spans="1:3" x14ac:dyDescent="0.2">
      <c r="A55">
        <f t="shared" si="2"/>
        <v>35</v>
      </c>
      <c r="B55">
        <f t="shared" si="0"/>
        <v>1.6897681470689287E-5</v>
      </c>
      <c r="C55">
        <f t="shared" si="1"/>
        <v>1.6897681470689287E-5</v>
      </c>
    </row>
    <row r="56" spans="1:3" x14ac:dyDescent="0.2">
      <c r="A56">
        <f t="shared" si="2"/>
        <v>36</v>
      </c>
      <c r="B56">
        <f t="shared" si="0"/>
        <v>9.4708329283242747E-6</v>
      </c>
      <c r="C56">
        <f t="shared" si="1"/>
        <v>9.4708329283242747E-6</v>
      </c>
    </row>
    <row r="57" spans="1:3" x14ac:dyDescent="0.2">
      <c r="A57">
        <f t="shared" si="2"/>
        <v>37</v>
      </c>
      <c r="B57">
        <f t="shared" si="0"/>
        <v>5.214186715826208E-6</v>
      </c>
      <c r="C57">
        <f t="shared" si="1"/>
        <v>5.214186715826208E-6</v>
      </c>
    </row>
    <row r="58" spans="1:3" x14ac:dyDescent="0.2">
      <c r="A58">
        <f t="shared" si="2"/>
        <v>38</v>
      </c>
      <c r="B58">
        <f t="shared" si="0"/>
        <v>2.8199422327712906E-6</v>
      </c>
      <c r="C58">
        <f t="shared" si="1"/>
        <v>2.8199422327712906E-6</v>
      </c>
    </row>
    <row r="59" spans="1:3" x14ac:dyDescent="0.2">
      <c r="A59">
        <f t="shared" si="2"/>
        <v>39</v>
      </c>
      <c r="B59">
        <f t="shared" si="0"/>
        <v>1.4981854080873364E-6</v>
      </c>
      <c r="C59">
        <f t="shared" si="1"/>
        <v>1.4981854080873364E-6</v>
      </c>
    </row>
    <row r="60" spans="1:3" x14ac:dyDescent="0.2">
      <c r="A60">
        <f t="shared" si="2"/>
        <v>40</v>
      </c>
      <c r="B60">
        <f t="shared" si="0"/>
        <v>7.8194799082073353E-7</v>
      </c>
      <c r="C60">
        <f t="shared" si="1"/>
        <v>7.8194799082073353E-7</v>
      </c>
    </row>
    <row r="63" spans="1:3" x14ac:dyDescent="0.2">
      <c r="A63" t="s">
        <v>24</v>
      </c>
    </row>
    <row r="65" spans="1:13" x14ac:dyDescent="0.2">
      <c r="A65" t="s">
        <v>25</v>
      </c>
      <c r="B65" t="s">
        <v>26</v>
      </c>
    </row>
    <row r="66" spans="1:13" x14ac:dyDescent="0.2">
      <c r="A66" t="s">
        <v>27</v>
      </c>
      <c r="C66" t="s">
        <v>28</v>
      </c>
      <c r="E66" t="s">
        <v>29</v>
      </c>
      <c r="G66" t="s">
        <v>30</v>
      </c>
      <c r="I66" t="s">
        <v>31</v>
      </c>
      <c r="K66" t="s">
        <v>32</v>
      </c>
      <c r="M66" t="s">
        <v>33</v>
      </c>
    </row>
    <row r="67" spans="1:13" x14ac:dyDescent="0.2">
      <c r="A67">
        <v>5000000</v>
      </c>
      <c r="C67">
        <v>4</v>
      </c>
      <c r="E67">
        <v>11.4</v>
      </c>
      <c r="G67">
        <v>25</v>
      </c>
      <c r="I67">
        <v>126</v>
      </c>
      <c r="K67">
        <v>1.2</v>
      </c>
      <c r="M67">
        <f>A67/(0.5*K67*E67^3*PI()*I67^2/4)</f>
        <v>0.45110041677073237</v>
      </c>
    </row>
    <row r="70" spans="1:13" x14ac:dyDescent="0.2">
      <c r="A70" t="s">
        <v>34</v>
      </c>
      <c r="C70">
        <v>8760</v>
      </c>
    </row>
    <row r="72" spans="1:13" x14ac:dyDescent="0.2">
      <c r="A72" t="s">
        <v>20</v>
      </c>
      <c r="B72" t="s">
        <v>23</v>
      </c>
      <c r="C72" t="s">
        <v>35</v>
      </c>
      <c r="D72" t="s">
        <v>25</v>
      </c>
      <c r="E72" t="s">
        <v>36</v>
      </c>
    </row>
    <row r="73" spans="1:13" x14ac:dyDescent="0.2">
      <c r="A73" t="s">
        <v>21</v>
      </c>
      <c r="C73" t="s">
        <v>37</v>
      </c>
      <c r="D73" t="s">
        <v>38</v>
      </c>
      <c r="E73" t="s">
        <v>39</v>
      </c>
    </row>
    <row r="74" spans="1:13" x14ac:dyDescent="0.2">
      <c r="A74">
        <v>0</v>
      </c>
      <c r="B74">
        <f t="shared" ref="B74:B75" si="3">($D$10*A74^($D$10-1)/($D$8)^$D$10)*EXP(-((A74/$D$8)^$D$10))</f>
        <v>0</v>
      </c>
      <c r="D74">
        <f>IF(A74&lt;$C$67,0,IF(A74&lt;$E$67,$M$67*0.5*$K$67*A74^3*PI()*$I$67^2/4,IF(A74&lt;$G$67,$A$67,0)))</f>
        <v>0</v>
      </c>
      <c r="E74">
        <f>C74*D74/1000</f>
        <v>0</v>
      </c>
    </row>
    <row r="75" spans="1:13" x14ac:dyDescent="0.2">
      <c r="A75">
        <v>0.5</v>
      </c>
      <c r="B75">
        <f t="shared" si="3"/>
        <v>8.5328720241259377E-3</v>
      </c>
      <c r="C75">
        <f t="shared" ref="C75:C114" si="4">B75*$C$70</f>
        <v>74.74795893134322</v>
      </c>
      <c r="D75">
        <f t="shared" ref="D75:D114" si="5">IF(A75&lt;$C$67,0,IF(A75&lt;$E$67,$M$67*0.5*$K$67*A75^3*PI()*$I$67^2/4,IF(A75&lt;$G$67,$A$67,0)))</f>
        <v>0</v>
      </c>
      <c r="E75">
        <f t="shared" ref="E75:E114" si="6">C75*D75/1000</f>
        <v>0</v>
      </c>
    </row>
    <row r="76" spans="1:13" x14ac:dyDescent="0.2">
      <c r="A76">
        <f t="shared" ref="A76:A114" si="7">A75+1</f>
        <v>1.5</v>
      </c>
      <c r="B76">
        <f>($D$10*A76^($D$10-1)/($D$8)^$D$10)*EXP(-((A76/$D$8)^$D$10))</f>
        <v>2.5164544119752073E-2</v>
      </c>
      <c r="C76">
        <f t="shared" si="4"/>
        <v>220.44140648902817</v>
      </c>
      <c r="D76">
        <f t="shared" si="5"/>
        <v>0</v>
      </c>
      <c r="E76">
        <f t="shared" si="6"/>
        <v>0</v>
      </c>
    </row>
    <row r="77" spans="1:13" x14ac:dyDescent="0.2">
      <c r="A77">
        <f t="shared" si="7"/>
        <v>2.5</v>
      </c>
      <c r="B77">
        <f t="shared" ref="B77:B114" si="8">($D$10*A77^($D$10-1)/($D$8)^$D$10)*EXP(-((A77/$D$8)^$D$10))</f>
        <v>4.0530594809493767E-2</v>
      </c>
      <c r="C77">
        <f t="shared" si="4"/>
        <v>355.0480105311654</v>
      </c>
      <c r="D77">
        <f t="shared" si="5"/>
        <v>0</v>
      </c>
      <c r="E77">
        <f t="shared" si="6"/>
        <v>0</v>
      </c>
    </row>
    <row r="78" spans="1:13" x14ac:dyDescent="0.2">
      <c r="A78">
        <f t="shared" si="7"/>
        <v>3.5</v>
      </c>
      <c r="B78">
        <f t="shared" si="8"/>
        <v>5.3904963190667093E-2</v>
      </c>
      <c r="C78">
        <f t="shared" si="4"/>
        <v>472.20747755024377</v>
      </c>
      <c r="D78">
        <f t="shared" si="5"/>
        <v>0</v>
      </c>
      <c r="E78">
        <f t="shared" si="6"/>
        <v>0</v>
      </c>
    </row>
    <row r="79" spans="1:13" x14ac:dyDescent="0.2">
      <c r="A79">
        <f t="shared" si="7"/>
        <v>4.5</v>
      </c>
      <c r="B79">
        <f t="shared" si="8"/>
        <v>6.4723731016864072E-2</v>
      </c>
      <c r="C79">
        <f t="shared" si="4"/>
        <v>566.9798837077293</v>
      </c>
      <c r="D79">
        <f t="shared" si="5"/>
        <v>307533.89706954366</v>
      </c>
      <c r="E79">
        <f t="shared" si="6"/>
        <v>174365.53319667463</v>
      </c>
    </row>
    <row r="80" spans="1:13" x14ac:dyDescent="0.2">
      <c r="A80">
        <f t="shared" si="7"/>
        <v>5.5</v>
      </c>
      <c r="B80">
        <f t="shared" si="8"/>
        <v>7.2623407373070659E-2</v>
      </c>
      <c r="C80">
        <f t="shared" si="4"/>
        <v>636.18104858809897</v>
      </c>
      <c r="D80">
        <f t="shared" si="5"/>
        <v>561491.9300405524</v>
      </c>
      <c r="E80">
        <f t="shared" si="6"/>
        <v>357210.52482695412</v>
      </c>
    </row>
    <row r="81" spans="1:5" x14ac:dyDescent="0.2">
      <c r="A81">
        <f t="shared" si="7"/>
        <v>6.5</v>
      </c>
      <c r="B81">
        <f t="shared" si="8"/>
        <v>7.745737418506328E-2</v>
      </c>
      <c r="C81">
        <f t="shared" si="4"/>
        <v>678.5265978611543</v>
      </c>
      <c r="D81">
        <f t="shared" si="5"/>
        <v>926820.26318489353</v>
      </c>
      <c r="E81">
        <f t="shared" si="6"/>
        <v>628872.20000762551</v>
      </c>
    </row>
    <row r="82" spans="1:5" x14ac:dyDescent="0.2">
      <c r="A82">
        <f t="shared" si="7"/>
        <v>7.5</v>
      </c>
      <c r="B82">
        <f t="shared" si="8"/>
        <v>7.9290058623216794E-2</v>
      </c>
      <c r="C82">
        <f t="shared" si="4"/>
        <v>694.58091353937914</v>
      </c>
      <c r="D82">
        <f t="shared" si="5"/>
        <v>1423768.0419886282</v>
      </c>
      <c r="E82">
        <f t="shared" si="6"/>
        <v>988922.10727263452</v>
      </c>
    </row>
    <row r="83" spans="1:5" x14ac:dyDescent="0.2">
      <c r="A83">
        <f t="shared" si="7"/>
        <v>8.5</v>
      </c>
      <c r="B83">
        <f t="shared" si="8"/>
        <v>7.8371298684255131E-2</v>
      </c>
      <c r="C83">
        <f t="shared" si="4"/>
        <v>686.53257647407497</v>
      </c>
      <c r="D83">
        <f t="shared" si="5"/>
        <v>2072584.4119378163</v>
      </c>
      <c r="E83">
        <f t="shared" si="6"/>
        <v>1422896.7162876746</v>
      </c>
    </row>
    <row r="84" spans="1:5" x14ac:dyDescent="0.2">
      <c r="A84">
        <f t="shared" si="7"/>
        <v>9.5</v>
      </c>
      <c r="B84">
        <f t="shared" si="8"/>
        <v>7.5095678498865906E-2</v>
      </c>
      <c r="C84">
        <f t="shared" si="4"/>
        <v>657.83814365006538</v>
      </c>
      <c r="D84">
        <f t="shared" si="5"/>
        <v>2893518.5185185182</v>
      </c>
      <c r="E84">
        <f t="shared" si="6"/>
        <v>1903466.8508393092</v>
      </c>
    </row>
    <row r="85" spans="1:5" x14ac:dyDescent="0.2">
      <c r="A85">
        <f t="shared" si="7"/>
        <v>10.5</v>
      </c>
      <c r="B85">
        <f t="shared" si="8"/>
        <v>6.9953015744512015E-2</v>
      </c>
      <c r="C85">
        <f t="shared" si="4"/>
        <v>612.7884179219252</v>
      </c>
      <c r="D85">
        <f t="shared" si="5"/>
        <v>3906819.5072167953</v>
      </c>
      <c r="E85">
        <f t="shared" si="6"/>
        <v>2394053.7449338958</v>
      </c>
    </row>
    <row r="86" spans="1:5" x14ac:dyDescent="0.2">
      <c r="A86">
        <f t="shared" si="7"/>
        <v>11.5</v>
      </c>
      <c r="B86">
        <f t="shared" si="8"/>
        <v>6.3476557592999139E-2</v>
      </c>
      <c r="C86">
        <f t="shared" si="4"/>
        <v>556.05464451467242</v>
      </c>
      <c r="D86">
        <f t="shared" si="5"/>
        <v>5000000</v>
      </c>
      <c r="E86">
        <f t="shared" si="6"/>
        <v>2780273.2225733618</v>
      </c>
    </row>
    <row r="87" spans="1:5" x14ac:dyDescent="0.2">
      <c r="A87">
        <f t="shared" si="7"/>
        <v>12.5</v>
      </c>
      <c r="B87">
        <f t="shared" si="8"/>
        <v>5.6194848202676138E-2</v>
      </c>
      <c r="C87">
        <f t="shared" si="4"/>
        <v>492.266870255443</v>
      </c>
      <c r="D87">
        <f t="shared" si="5"/>
        <v>5000000</v>
      </c>
      <c r="E87">
        <f t="shared" si="6"/>
        <v>2461334.3512772149</v>
      </c>
    </row>
    <row r="88" spans="1:5" x14ac:dyDescent="0.2">
      <c r="A88">
        <f t="shared" si="7"/>
        <v>13.5</v>
      </c>
      <c r="B88">
        <f t="shared" si="8"/>
        <v>4.8591891124794728E-2</v>
      </c>
      <c r="C88">
        <f t="shared" si="4"/>
        <v>425.66496625320184</v>
      </c>
      <c r="D88">
        <f t="shared" si="5"/>
        <v>5000000</v>
      </c>
      <c r="E88">
        <f t="shared" si="6"/>
        <v>2128324.8312660092</v>
      </c>
    </row>
    <row r="89" spans="1:5" x14ac:dyDescent="0.2">
      <c r="A89">
        <f t="shared" si="7"/>
        <v>14.5</v>
      </c>
      <c r="B89">
        <f t="shared" si="8"/>
        <v>4.1078460496219445E-2</v>
      </c>
      <c r="C89">
        <f t="shared" si="4"/>
        <v>359.84731394688231</v>
      </c>
      <c r="D89">
        <f t="shared" si="5"/>
        <v>5000000</v>
      </c>
      <c r="E89">
        <f t="shared" si="6"/>
        <v>1799236.5697344115</v>
      </c>
    </row>
    <row r="90" spans="1:5" x14ac:dyDescent="0.2">
      <c r="A90">
        <f t="shared" si="7"/>
        <v>15.5</v>
      </c>
      <c r="B90">
        <f t="shared" si="8"/>
        <v>3.3975554954274768E-2</v>
      </c>
      <c r="C90">
        <f t="shared" si="4"/>
        <v>297.62586139944699</v>
      </c>
      <c r="D90">
        <f>IF(A90&lt;$C$67,0,IF(A90&lt;$E$67,$M$67*0.5*$K$67*A90^3*PI()*$I$67^2/4,IF(A90&lt;$G$67,$A$67,0)))</f>
        <v>5000000</v>
      </c>
      <c r="E90">
        <f t="shared" si="6"/>
        <v>1488129.3069972352</v>
      </c>
    </row>
    <row r="91" spans="1:5" x14ac:dyDescent="0.2">
      <c r="A91">
        <f t="shared" si="7"/>
        <v>16.5</v>
      </c>
      <c r="B91">
        <f t="shared" si="8"/>
        <v>2.7509334849281204E-2</v>
      </c>
      <c r="C91">
        <f t="shared" si="4"/>
        <v>240.98177327970336</v>
      </c>
      <c r="D91">
        <f t="shared" si="5"/>
        <v>5000000</v>
      </c>
      <c r="E91">
        <f t="shared" si="6"/>
        <v>1204908.8663985168</v>
      </c>
    </row>
    <row r="92" spans="1:5" x14ac:dyDescent="0.2">
      <c r="A92">
        <f t="shared" si="7"/>
        <v>17.5</v>
      </c>
      <c r="B92">
        <f t="shared" si="8"/>
        <v>2.1815645050908435E-2</v>
      </c>
      <c r="C92">
        <f t="shared" si="4"/>
        <v>191.1050506459579</v>
      </c>
      <c r="D92">
        <f t="shared" si="5"/>
        <v>5000000</v>
      </c>
      <c r="E92">
        <f t="shared" si="6"/>
        <v>955525.25322978955</v>
      </c>
    </row>
    <row r="93" spans="1:5" x14ac:dyDescent="0.2">
      <c r="A93">
        <f t="shared" si="7"/>
        <v>18.5</v>
      </c>
      <c r="B93">
        <f t="shared" si="8"/>
        <v>1.6951501934879178E-2</v>
      </c>
      <c r="C93">
        <f t="shared" si="4"/>
        <v>148.49515694954161</v>
      </c>
      <c r="D93">
        <f t="shared" si="5"/>
        <v>5000000</v>
      </c>
      <c r="E93">
        <f t="shared" si="6"/>
        <v>742475.78474770812</v>
      </c>
    </row>
    <row r="94" spans="1:5" x14ac:dyDescent="0.2">
      <c r="A94">
        <f t="shared" si="7"/>
        <v>19.5</v>
      </c>
      <c r="B94">
        <f t="shared" si="8"/>
        <v>1.2910708978710312E-2</v>
      </c>
      <c r="C94">
        <f t="shared" si="4"/>
        <v>113.09781065350234</v>
      </c>
      <c r="D94">
        <f t="shared" si="5"/>
        <v>5000000</v>
      </c>
      <c r="E94">
        <f t="shared" si="6"/>
        <v>565489.05326751177</v>
      </c>
    </row>
    <row r="95" spans="1:5" x14ac:dyDescent="0.2">
      <c r="A95">
        <f t="shared" si="7"/>
        <v>20.5</v>
      </c>
      <c r="B95">
        <f t="shared" si="8"/>
        <v>9.6409747848016179E-3</v>
      </c>
      <c r="C95">
        <f t="shared" si="4"/>
        <v>84.454939114862171</v>
      </c>
      <c r="D95">
        <f t="shared" si="5"/>
        <v>5000000</v>
      </c>
      <c r="E95">
        <f t="shared" si="6"/>
        <v>422274.69557431084</v>
      </c>
    </row>
    <row r="96" spans="1:5" x14ac:dyDescent="0.2">
      <c r="A96">
        <f t="shared" si="7"/>
        <v>21.5</v>
      </c>
      <c r="B96">
        <f t="shared" si="8"/>
        <v>7.060406915797326E-3</v>
      </c>
      <c r="C96">
        <f t="shared" si="4"/>
        <v>61.849164582384574</v>
      </c>
      <c r="D96">
        <f t="shared" si="5"/>
        <v>5000000</v>
      </c>
      <c r="E96">
        <f t="shared" si="6"/>
        <v>309245.82291192288</v>
      </c>
    </row>
    <row r="97" spans="1:5" x14ac:dyDescent="0.2">
      <c r="A97">
        <f t="shared" si="7"/>
        <v>22.5</v>
      </c>
      <c r="B97">
        <f t="shared" si="8"/>
        <v>5.0718985257059528E-3</v>
      </c>
      <c r="C97">
        <f t="shared" si="4"/>
        <v>44.429831085184148</v>
      </c>
      <c r="D97">
        <f t="shared" si="5"/>
        <v>5000000</v>
      </c>
      <c r="E97">
        <f t="shared" si="6"/>
        <v>222149.15542592073</v>
      </c>
    </row>
    <row r="98" spans="1:5" x14ac:dyDescent="0.2">
      <c r="A98">
        <f t="shared" si="7"/>
        <v>23.5</v>
      </c>
      <c r="B98">
        <f t="shared" si="8"/>
        <v>3.5745818548720966E-3</v>
      </c>
      <c r="C98">
        <f t="shared" si="4"/>
        <v>31.313337048679568</v>
      </c>
      <c r="D98">
        <f t="shared" si="5"/>
        <v>5000000</v>
      </c>
      <c r="E98">
        <f t="shared" si="6"/>
        <v>156566.68524339783</v>
      </c>
    </row>
    <row r="99" spans="1:5" x14ac:dyDescent="0.2">
      <c r="A99">
        <f t="shared" si="7"/>
        <v>24.5</v>
      </c>
      <c r="B99">
        <f t="shared" si="8"/>
        <v>2.4720963604979319E-3</v>
      </c>
      <c r="C99">
        <f t="shared" si="4"/>
        <v>21.655564117961884</v>
      </c>
      <c r="D99">
        <f t="shared" si="5"/>
        <v>5000000</v>
      </c>
      <c r="E99">
        <f t="shared" si="6"/>
        <v>108277.82058980942</v>
      </c>
    </row>
    <row r="100" spans="1:5" x14ac:dyDescent="0.2">
      <c r="A100">
        <f t="shared" si="7"/>
        <v>25.5</v>
      </c>
      <c r="B100">
        <f t="shared" si="8"/>
        <v>1.6778533455853923E-3</v>
      </c>
      <c r="C100">
        <f t="shared" si="4"/>
        <v>14.697995307328037</v>
      </c>
      <c r="D100">
        <f t="shared" si="5"/>
        <v>0</v>
      </c>
      <c r="E100">
        <f>C100*D100/1000</f>
        <v>0</v>
      </c>
    </row>
    <row r="101" spans="1:5" x14ac:dyDescent="0.2">
      <c r="A101">
        <f t="shared" si="7"/>
        <v>26.5</v>
      </c>
      <c r="B101">
        <f t="shared" si="8"/>
        <v>1.1177554057869162E-3</v>
      </c>
      <c r="C101">
        <f t="shared" si="4"/>
        <v>9.7915373546933857</v>
      </c>
      <c r="D101">
        <f t="shared" si="5"/>
        <v>0</v>
      </c>
      <c r="E101">
        <f t="shared" si="6"/>
        <v>0</v>
      </c>
    </row>
    <row r="102" spans="1:5" x14ac:dyDescent="0.2">
      <c r="A102">
        <f t="shared" si="7"/>
        <v>27.5</v>
      </c>
      <c r="B102">
        <f t="shared" si="8"/>
        <v>7.3095941829345791E-4</v>
      </c>
      <c r="C102">
        <f t="shared" si="4"/>
        <v>6.4032045042506915</v>
      </c>
      <c r="D102">
        <f t="shared" si="5"/>
        <v>0</v>
      </c>
      <c r="E102">
        <f t="shared" si="6"/>
        <v>0</v>
      </c>
    </row>
    <row r="103" spans="1:5" x14ac:dyDescent="0.2">
      <c r="A103">
        <f t="shared" si="7"/>
        <v>28.5</v>
      </c>
      <c r="B103">
        <f t="shared" si="8"/>
        <v>4.6928608852591893E-4</v>
      </c>
      <c r="C103">
        <f t="shared" si="4"/>
        <v>4.1109461354870502</v>
      </c>
      <c r="D103">
        <f t="shared" si="5"/>
        <v>0</v>
      </c>
      <c r="E103">
        <f t="shared" si="6"/>
        <v>0</v>
      </c>
    </row>
    <row r="104" spans="1:5" x14ac:dyDescent="0.2">
      <c r="A104">
        <f t="shared" si="7"/>
        <v>29.5</v>
      </c>
      <c r="B104">
        <f t="shared" si="8"/>
        <v>2.9581464040404277E-4</v>
      </c>
      <c r="C104">
        <f t="shared" si="4"/>
        <v>2.5913362499394146</v>
      </c>
      <c r="D104">
        <f t="shared" si="5"/>
        <v>0</v>
      </c>
      <c r="E104">
        <f t="shared" si="6"/>
        <v>0</v>
      </c>
    </row>
    <row r="105" spans="1:5" x14ac:dyDescent="0.2">
      <c r="A105">
        <f t="shared" si="7"/>
        <v>30.5</v>
      </c>
      <c r="B105">
        <f t="shared" si="8"/>
        <v>1.8309433019270347E-4</v>
      </c>
      <c r="C105">
        <f t="shared" si="4"/>
        <v>1.6039063324880825</v>
      </c>
      <c r="D105">
        <f t="shared" si="5"/>
        <v>0</v>
      </c>
      <c r="E105">
        <f t="shared" si="6"/>
        <v>0</v>
      </c>
    </row>
    <row r="106" spans="1:5" x14ac:dyDescent="0.2">
      <c r="A106">
        <f t="shared" si="7"/>
        <v>31.5</v>
      </c>
      <c r="B106">
        <f t="shared" si="8"/>
        <v>1.1128473575696009E-4</v>
      </c>
      <c r="C106">
        <f t="shared" si="4"/>
        <v>0.9748542852309704</v>
      </c>
      <c r="D106">
        <f>IF(A106&lt;$C$67,0,IF(A106&lt;$E$67,$M$67*0.5*$K$67*A106^3*PI()*$I$67^2/4,IF(A106&lt;$G$67,$A$67,0)))</f>
        <v>0</v>
      </c>
      <c r="E106">
        <f t="shared" si="6"/>
        <v>0</v>
      </c>
    </row>
    <row r="107" spans="1:5" x14ac:dyDescent="0.2">
      <c r="A107">
        <f t="shared" si="7"/>
        <v>32.5</v>
      </c>
      <c r="B107">
        <f t="shared" si="8"/>
        <v>6.6424910047886075E-5</v>
      </c>
      <c r="C107">
        <f t="shared" si="4"/>
        <v>0.58188221201948198</v>
      </c>
      <c r="D107">
        <f t="shared" si="5"/>
        <v>0</v>
      </c>
      <c r="E107">
        <f t="shared" si="6"/>
        <v>0</v>
      </c>
    </row>
    <row r="108" spans="1:5" x14ac:dyDescent="0.2">
      <c r="A108">
        <f t="shared" si="7"/>
        <v>33.5</v>
      </c>
      <c r="B108">
        <f t="shared" si="8"/>
        <v>3.8939248900842619E-5</v>
      </c>
      <c r="C108">
        <f t="shared" si="4"/>
        <v>0.34110782037138132</v>
      </c>
      <c r="D108">
        <f t="shared" si="5"/>
        <v>0</v>
      </c>
      <c r="E108">
        <f t="shared" si="6"/>
        <v>0</v>
      </c>
    </row>
    <row r="109" spans="1:5" x14ac:dyDescent="0.2">
      <c r="A109">
        <f t="shared" si="7"/>
        <v>34.5</v>
      </c>
      <c r="B109">
        <f t="shared" si="8"/>
        <v>2.2419689192341224E-5</v>
      </c>
      <c r="C109">
        <f t="shared" si="4"/>
        <v>0.19639647732490911</v>
      </c>
      <c r="D109">
        <f t="shared" si="5"/>
        <v>0</v>
      </c>
      <c r="E109">
        <f t="shared" si="6"/>
        <v>0</v>
      </c>
    </row>
    <row r="110" spans="1:5" x14ac:dyDescent="0.2">
      <c r="A110">
        <f t="shared" si="7"/>
        <v>35.5</v>
      </c>
      <c r="B110">
        <f t="shared" si="8"/>
        <v>1.2678829313850431E-5</v>
      </c>
      <c r="C110">
        <f t="shared" si="4"/>
        <v>0.11106654478932977</v>
      </c>
      <c r="D110">
        <f t="shared" si="5"/>
        <v>0</v>
      </c>
      <c r="E110">
        <f t="shared" si="6"/>
        <v>0</v>
      </c>
    </row>
    <row r="111" spans="1:5" x14ac:dyDescent="0.2">
      <c r="A111">
        <f t="shared" si="7"/>
        <v>36.5</v>
      </c>
      <c r="B111">
        <f t="shared" si="8"/>
        <v>7.0429816464137805E-6</v>
      </c>
      <c r="C111">
        <f t="shared" si="4"/>
        <v>6.169651922258472E-2</v>
      </c>
      <c r="D111">
        <f t="shared" si="5"/>
        <v>0</v>
      </c>
      <c r="E111">
        <f t="shared" si="6"/>
        <v>0</v>
      </c>
    </row>
    <row r="112" spans="1:5" x14ac:dyDescent="0.2">
      <c r="A112">
        <f t="shared" si="7"/>
        <v>37.5</v>
      </c>
      <c r="B112">
        <f t="shared" si="8"/>
        <v>3.8430888937579394E-6</v>
      </c>
      <c r="C112">
        <f t="shared" si="4"/>
        <v>3.366545870931955E-2</v>
      </c>
      <c r="D112">
        <f t="shared" si="5"/>
        <v>0</v>
      </c>
      <c r="E112">
        <f t="shared" si="6"/>
        <v>0</v>
      </c>
    </row>
    <row r="113" spans="1:5" x14ac:dyDescent="0.2">
      <c r="A113">
        <f t="shared" si="7"/>
        <v>38.5</v>
      </c>
      <c r="B113">
        <f t="shared" si="8"/>
        <v>2.0600034251382318E-6</v>
      </c>
      <c r="C113">
        <f t="shared" si="4"/>
        <v>1.8045630004210909E-2</v>
      </c>
      <c r="D113">
        <f t="shared" si="5"/>
        <v>0</v>
      </c>
      <c r="E113">
        <f t="shared" si="6"/>
        <v>0</v>
      </c>
    </row>
    <row r="114" spans="1:5" x14ac:dyDescent="0.2">
      <c r="A114">
        <f t="shared" si="7"/>
        <v>39.5</v>
      </c>
      <c r="B114">
        <f t="shared" si="8"/>
        <v>1.0847631895369049E-6</v>
      </c>
      <c r="C114">
        <f t="shared" si="4"/>
        <v>9.502525540343287E-3</v>
      </c>
      <c r="D114">
        <f t="shared" si="5"/>
        <v>0</v>
      </c>
      <c r="E114">
        <f t="shared" si="6"/>
        <v>0</v>
      </c>
    </row>
    <row r="115" spans="1:5" x14ac:dyDescent="0.2">
      <c r="C115">
        <f>SUM(C75:C114)</f>
        <v>8766.241862449031</v>
      </c>
      <c r="E115">
        <f>SUM(E75:E114)</f>
        <v>23213999.096601892</v>
      </c>
    </row>
    <row r="118" spans="1:5" x14ac:dyDescent="0.2">
      <c r="A118" t="s">
        <v>40</v>
      </c>
      <c r="E118">
        <f>E115/C115</f>
        <v>2648.1130067881313</v>
      </c>
    </row>
    <row r="119" spans="1:5" x14ac:dyDescent="0.2">
      <c r="A119" t="s">
        <v>41</v>
      </c>
      <c r="E119">
        <f>E118*1000/$A$67</f>
        <v>0.52962260135762629</v>
      </c>
    </row>
    <row r="120" spans="1:5" x14ac:dyDescent="0.2">
      <c r="A120" t="s">
        <v>42</v>
      </c>
      <c r="E120">
        <f>C70*E119</f>
        <v>4639.4939878928062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2020-03-26T13:50:56Z</dcterms:created>
  <dcterms:modified xsi:type="dcterms:W3CDTF">2020-03-26T13:55:14Z</dcterms:modified>
</cp:coreProperties>
</file>